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C:\Users\24946\Desktop\処遇改善実績報告\"/>
    </mc:Choice>
  </mc:AlternateContent>
  <bookViews>
    <workbookView xWindow="28680" yWindow="-1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<sst xmlns="http://schemas.openxmlformats.org/spreadsheetml/2006/main" count="667" uniqueCount="439">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</sst>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434524" y="394395"/>
          <a:ext cx="4386156" cy="1555365"/>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377" y="18624306"/>
              <a:ext cx="174381" cy="21013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8377" y="21828369"/>
              <a:ext cx="17438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8377" y="20333677"/>
              <a:ext cx="174381" cy="4982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80" zoomScaleNormal="80" zoomScaleSheetLayoutView="80" workbookViewId="0">
      <selection activeCell="A25" sqref="A25:E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6.4">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 customHeight="1">
      <c r="A8" s="20" t="s">
        <v>103</v>
      </c>
      <c r="B8" s="59" t="s">
        <v>130</v>
      </c>
      <c r="C8" s="64" t="s">
        <v>30</v>
      </c>
      <c r="D8" s="62" t="s">
        <v>129</v>
      </c>
      <c r="E8" s="21" t="s">
        <v>99</v>
      </c>
    </row>
    <row r="9" spans="1:5" ht="53.4" customHeight="1">
      <c r="A9" s="20" t="s">
        <v>346</v>
      </c>
      <c r="B9" s="59" t="s">
        <v>130</v>
      </c>
      <c r="C9" s="421" t="s">
        <v>30</v>
      </c>
      <c r="D9" s="422" t="s">
        <v>355</v>
      </c>
      <c r="E9" s="21" t="s">
        <v>99</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8" t="s">
        <v>100</v>
      </c>
      <c r="B17" s="518"/>
      <c r="C17" s="518"/>
      <c r="D17" s="518"/>
    </row>
    <row r="18" spans="1:5" ht="16.2">
      <c r="A18" s="222" t="s">
        <v>167</v>
      </c>
      <c r="B18" s="25"/>
    </row>
    <row r="19" spans="1:5" s="28" customFormat="1" ht="16.2">
      <c r="A19" s="26" t="s">
        <v>131</v>
      </c>
      <c r="B19" s="27"/>
      <c r="C19" s="26"/>
      <c r="D19" s="26"/>
    </row>
    <row r="20" spans="1:5" s="28" customFormat="1" ht="16.2">
      <c r="A20" s="26" t="s">
        <v>101</v>
      </c>
      <c r="B20" s="27"/>
      <c r="C20" s="26"/>
      <c r="D20" s="26"/>
    </row>
    <row r="21" spans="1:5" s="28" customFormat="1" ht="16.2">
      <c r="A21" s="26" t="s">
        <v>126</v>
      </c>
      <c r="B21" s="27"/>
      <c r="C21" s="26"/>
      <c r="D21" s="26"/>
    </row>
    <row r="22" spans="1:5">
      <c r="A22" s="24"/>
      <c r="B22" s="25"/>
      <c r="D22" s="25"/>
    </row>
    <row r="23" spans="1:5" s="213" customFormat="1" ht="16.2">
      <c r="A23" s="520" t="s">
        <v>164</v>
      </c>
      <c r="B23" s="520"/>
      <c r="C23" s="520"/>
      <c r="D23" s="520"/>
    </row>
    <row r="24" spans="1:5" s="213" customFormat="1" ht="16.2">
      <c r="A24" s="519" t="s">
        <v>165</v>
      </c>
      <c r="B24" s="519"/>
      <c r="C24" s="519"/>
      <c r="D24" s="519"/>
      <c r="E24" s="519"/>
    </row>
    <row r="25" spans="1:5" s="213" customFormat="1" ht="35.25" customHeight="1">
      <c r="A25" s="519" t="s">
        <v>375</v>
      </c>
      <c r="B25" s="521"/>
      <c r="C25" s="521"/>
      <c r="D25" s="521"/>
      <c r="E25" s="521"/>
    </row>
    <row r="26" spans="1:5" ht="14.4"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6" zoomScaleNormal="100" zoomScaleSheetLayoutView="100" workbookViewId="0">
      <selection activeCell="C12" sqref="C12"/>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00000000000001"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00000000000001"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00000000000001"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00000000000001"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00000000000001"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00000000000001"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00000000000001"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00000000000001"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00000000000001"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00000000000001"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2">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3"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67" zoomScale="130" zoomScaleNormal="120" zoomScaleSheetLayoutView="130" workbookViewId="0">
      <selection activeCell="A100" sqref="A100:AF100"/>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6" t="s">
        <v>39</v>
      </c>
      <c r="Z1" s="756"/>
      <c r="AA1" s="756"/>
      <c r="AB1" s="756"/>
      <c r="AC1" s="756" t="str">
        <f>IF(基本情報入力シート!C11="","",基本情報入力シート!C11)</f>
        <v>○○市</v>
      </c>
      <c r="AD1" s="756"/>
      <c r="AE1" s="756"/>
      <c r="AF1" s="756"/>
      <c r="AG1" s="756"/>
      <c r="AH1" s="756"/>
      <c r="AI1" s="756"/>
      <c r="AJ1" s="756"/>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0" t="s">
        <v>319</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1"/>
      <c r="B4" s="82"/>
      <c r="C4" s="82"/>
      <c r="D4" s="82"/>
      <c r="E4" s="82"/>
      <c r="F4" s="82"/>
      <c r="G4" s="82"/>
      <c r="H4" s="82"/>
      <c r="I4" s="82"/>
      <c r="J4" s="82"/>
      <c r="K4" s="82"/>
      <c r="L4" s="82"/>
      <c r="M4" s="82"/>
      <c r="N4" s="82"/>
      <c r="O4" s="82"/>
      <c r="P4" s="82"/>
      <c r="Q4" s="82"/>
      <c r="R4" s="82"/>
      <c r="S4" s="82"/>
      <c r="T4" s="82"/>
      <c r="U4" s="340" t="s">
        <v>320</v>
      </c>
      <c r="V4" s="742">
        <v>4</v>
      </c>
      <c r="W4" s="742"/>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5" t="s">
        <v>48</v>
      </c>
      <c r="B8" s="746"/>
      <c r="C8" s="746"/>
      <c r="D8" s="746"/>
      <c r="E8" s="746"/>
      <c r="F8" s="746"/>
      <c r="G8" s="747" t="str">
        <f>IF(基本情報入力シート!M15="","",基本情報入力シート!M15)</f>
        <v>○○ケアサービス</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47</v>
      </c>
      <c r="B9" s="766"/>
      <c r="C9" s="766"/>
      <c r="D9" s="766"/>
      <c r="E9" s="766"/>
      <c r="F9" s="766"/>
      <c r="G9" s="750" t="str">
        <f>IF(基本情報入力シート!M16="","",基本情報入力シート!M16)</f>
        <v>○○ケアサービス</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43</v>
      </c>
      <c r="B10" s="761"/>
      <c r="C10" s="761"/>
      <c r="D10" s="761"/>
      <c r="E10" s="761"/>
      <c r="F10" s="761"/>
      <c r="G10" s="86" t="s">
        <v>1</v>
      </c>
      <c r="H10" s="767" t="str">
        <f>IF(基本情報入力シート!AC17="－","",基本情報入力シート!AC17)</f>
        <v>100－1234</v>
      </c>
      <c r="I10" s="767"/>
      <c r="J10" s="767"/>
      <c r="K10" s="767"/>
      <c r="L10" s="767"/>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2"/>
      <c r="B11" s="763"/>
      <c r="C11" s="763"/>
      <c r="D11" s="763"/>
      <c r="E11" s="763"/>
      <c r="F11" s="763"/>
      <c r="G11" s="753" t="str">
        <f>IF(基本情報入力シート!M18="","",基本情報入力シート!M18)</f>
        <v>千代田区霞が関１－２－２</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○○ビル18Ｆ</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コウロウ　タロウ</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44</v>
      </c>
      <c r="B14" s="763"/>
      <c r="C14" s="763"/>
      <c r="D14" s="763"/>
      <c r="E14" s="763"/>
      <c r="F14" s="763"/>
      <c r="G14" s="757" t="str">
        <f>IF(基本情報入力シート!M23="","",基本情報入力シート!M23)</f>
        <v>厚労　太郎</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45</v>
      </c>
      <c r="B15" s="741"/>
      <c r="C15" s="741"/>
      <c r="D15" s="741"/>
      <c r="E15" s="741"/>
      <c r="F15" s="741"/>
      <c r="G15" s="738" t="s">
        <v>23</v>
      </c>
      <c r="H15" s="738"/>
      <c r="I15" s="738"/>
      <c r="J15" s="739"/>
      <c r="K15" s="721" t="str">
        <f>IF(基本情報入力シート!M24="","",基本情報入力シート!M24)</f>
        <v>03-3571-0000</v>
      </c>
      <c r="L15" s="721"/>
      <c r="M15" s="721"/>
      <c r="N15" s="721"/>
      <c r="O15" s="721"/>
      <c r="P15" s="737" t="s">
        <v>24</v>
      </c>
      <c r="Q15" s="738"/>
      <c r="R15" s="738"/>
      <c r="S15" s="739"/>
      <c r="T15" s="721" t="str">
        <f>IF(基本情報入力シート!M25="","",基本情報入力シート!M25)</f>
        <v>03-3571-9999</v>
      </c>
      <c r="U15" s="721"/>
      <c r="V15" s="721"/>
      <c r="W15" s="721"/>
      <c r="X15" s="721"/>
      <c r="Y15" s="737" t="s">
        <v>46</v>
      </c>
      <c r="Z15" s="738"/>
      <c r="AA15" s="738"/>
      <c r="AB15" s="739"/>
      <c r="AC15" s="740" t="str">
        <f>IF(基本情報入力シート!M26="","",基本情報入力シート!M26)</f>
        <v>aaa@aaa.aa.jp</v>
      </c>
      <c r="AD15" s="740"/>
      <c r="AE15" s="740"/>
      <c r="AF15" s="740"/>
      <c r="AG15" s="740"/>
      <c r="AH15" s="740"/>
      <c r="AI15" s="740"/>
      <c r="AJ15" s="740"/>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1" t="s">
        <v>380</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1" t="s">
        <v>398</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68"/>
      <c r="B27" s="769"/>
      <c r="C27" s="769"/>
      <c r="D27" s="769"/>
      <c r="E27" s="769"/>
      <c r="F27" s="769"/>
      <c r="G27" s="769"/>
      <c r="H27" s="769"/>
      <c r="I27" s="769"/>
      <c r="J27" s="769"/>
      <c r="K27" s="769"/>
      <c r="L27" s="769"/>
      <c r="M27" s="769"/>
      <c r="N27" s="769"/>
      <c r="O27" s="770"/>
      <c r="P27" s="771" t="s">
        <v>303</v>
      </c>
      <c r="Q27" s="772"/>
      <c r="R27" s="772"/>
      <c r="S27" s="772"/>
      <c r="T27" s="772"/>
      <c r="U27" s="773"/>
      <c r="V27" s="279" t="str">
        <f>IF(P28="","",IF(P29="","",IF(P29&gt;=P28,"○","☓")))</f>
        <v>○</v>
      </c>
      <c r="W27" s="774" t="s">
        <v>304</v>
      </c>
      <c r="X27" s="772"/>
      <c r="Y27" s="772"/>
      <c r="Z27" s="772"/>
      <c r="AA27" s="772"/>
      <c r="AB27" s="773"/>
      <c r="AC27" s="279" t="str">
        <f>IF(W28="","",IF(W29="","",IF(W29&gt;=W28,"○","☓")))</f>
        <v>○</v>
      </c>
      <c r="AD27" s="774" t="s">
        <v>305</v>
      </c>
      <c r="AE27" s="772"/>
      <c r="AF27" s="772"/>
      <c r="AG27" s="772"/>
      <c r="AH27" s="772"/>
      <c r="AI27" s="773"/>
      <c r="AJ27" s="279" t="str">
        <f>IF(AD28="","",IF(AD29="","",IF(AD29&gt;=AD28,"○","☓")))</f>
        <v>○</v>
      </c>
    </row>
    <row r="28" spans="1:47">
      <c r="A28" s="280" t="s">
        <v>29</v>
      </c>
      <c r="B28" s="775" t="s">
        <v>306</v>
      </c>
      <c r="C28" s="775"/>
      <c r="D28" s="776">
        <f>IF(V4=0,"",V4)</f>
        <v>4</v>
      </c>
      <c r="E28" s="776"/>
      <c r="F28" s="281" t="s">
        <v>308</v>
      </c>
      <c r="G28" s="282"/>
      <c r="H28" s="282"/>
      <c r="I28" s="282"/>
      <c r="J28" s="282"/>
      <c r="K28" s="282"/>
      <c r="L28" s="282"/>
      <c r="M28" s="282"/>
      <c r="N28" s="282"/>
      <c r="O28" s="283"/>
      <c r="P28" s="777">
        <f>IF('別紙様式3-2'!Q7=0,"",'別紙様式3-2'!Q7)</f>
        <v>39330864</v>
      </c>
      <c r="Q28" s="778"/>
      <c r="R28" s="778"/>
      <c r="S28" s="778"/>
      <c r="T28" s="778"/>
      <c r="U28" s="779"/>
      <c r="V28" s="437" t="s">
        <v>4</v>
      </c>
      <c r="W28" s="777">
        <f>IF('別紙様式3-2'!Q8=0,"",'別紙様式3-2'!Q8)</f>
        <v>17563584</v>
      </c>
      <c r="X28" s="778"/>
      <c r="Y28" s="778"/>
      <c r="Z28" s="778"/>
      <c r="AA28" s="778"/>
      <c r="AB28" s="779"/>
      <c r="AC28" s="437" t="s">
        <v>4</v>
      </c>
      <c r="AD28" s="777">
        <f>IF('別紙様式3-3'!Q9=0,"",'別紙様式3-3'!Q9)</f>
        <v>4597200</v>
      </c>
      <c r="AE28" s="778"/>
      <c r="AF28" s="778"/>
      <c r="AG28" s="778"/>
      <c r="AH28" s="778"/>
      <c r="AI28" s="779"/>
      <c r="AJ28" s="438" t="s">
        <v>4</v>
      </c>
      <c r="AL28" s="208"/>
    </row>
    <row r="29" spans="1:47" ht="22.5" customHeight="1">
      <c r="A29" s="284" t="s">
        <v>30</v>
      </c>
      <c r="B29" s="636" t="s">
        <v>311</v>
      </c>
      <c r="C29" s="780"/>
      <c r="D29" s="780"/>
      <c r="E29" s="780"/>
      <c r="F29" s="780"/>
      <c r="G29" s="780"/>
      <c r="H29" s="780"/>
      <c r="I29" s="780"/>
      <c r="J29" s="780"/>
      <c r="K29" s="780"/>
      <c r="L29" s="780"/>
      <c r="M29" s="780"/>
      <c r="N29" s="780"/>
      <c r="O29" s="781"/>
      <c r="P29" s="782">
        <f>IF(P30="","",(P30-P35))</f>
        <v>39331276</v>
      </c>
      <c r="Q29" s="783"/>
      <c r="R29" s="783"/>
      <c r="S29" s="783"/>
      <c r="T29" s="783"/>
      <c r="U29" s="784"/>
      <c r="V29" s="439" t="s">
        <v>4</v>
      </c>
      <c r="W29" s="782">
        <f>IF(W30="","",(W30-W35))</f>
        <v>17564496</v>
      </c>
      <c r="X29" s="783"/>
      <c r="Y29" s="783"/>
      <c r="Z29" s="783"/>
      <c r="AA29" s="783"/>
      <c r="AB29" s="784"/>
      <c r="AC29" s="439" t="s">
        <v>4</v>
      </c>
      <c r="AD29" s="782">
        <f>IF(AD30="","",(AD30-AD35))</f>
        <v>4598156</v>
      </c>
      <c r="AE29" s="783"/>
      <c r="AF29" s="783"/>
      <c r="AG29" s="783"/>
      <c r="AH29" s="783"/>
      <c r="AI29" s="784"/>
      <c r="AJ29" s="440" t="s">
        <v>4</v>
      </c>
    </row>
    <row r="30" spans="1:47" ht="22.5" customHeight="1">
      <c r="A30" s="285"/>
      <c r="B30" s="785" t="s">
        <v>312</v>
      </c>
      <c r="C30" s="786"/>
      <c r="D30" s="786"/>
      <c r="E30" s="786"/>
      <c r="F30" s="786"/>
      <c r="G30" s="786"/>
      <c r="H30" s="786"/>
      <c r="I30" s="786"/>
      <c r="J30" s="786"/>
      <c r="K30" s="786"/>
      <c r="L30" s="786"/>
      <c r="M30" s="786"/>
      <c r="N30" s="786"/>
      <c r="O30" s="787"/>
      <c r="P30" s="788">
        <f>IFERROR(P31-P33-P34,"")</f>
        <v>312614276</v>
      </c>
      <c r="Q30" s="789"/>
      <c r="R30" s="789"/>
      <c r="S30" s="789"/>
      <c r="T30" s="789"/>
      <c r="U30" s="790"/>
      <c r="V30" s="441" t="s">
        <v>4</v>
      </c>
      <c r="W30" s="788">
        <f>IFERROR(W31-W32-W34,"")</f>
        <v>423185496</v>
      </c>
      <c r="X30" s="789"/>
      <c r="Y30" s="789"/>
      <c r="Z30" s="789"/>
      <c r="AA30" s="789"/>
      <c r="AB30" s="790"/>
      <c r="AC30" s="441" t="s">
        <v>4</v>
      </c>
      <c r="AD30" s="788">
        <f>IFERROR(AD31-AD32-AD33,"")</f>
        <v>207408156</v>
      </c>
      <c r="AE30" s="789"/>
      <c r="AF30" s="789"/>
      <c r="AG30" s="789"/>
      <c r="AH30" s="789"/>
      <c r="AI30" s="790"/>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5"/>
      <c r="Q32" s="806"/>
      <c r="R32" s="806"/>
      <c r="S32" s="806"/>
      <c r="T32" s="806"/>
      <c r="U32" s="806"/>
      <c r="V32" s="807"/>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29" t="s">
        <v>349</v>
      </c>
      <c r="D33" s="803"/>
      <c r="E33" s="803"/>
      <c r="F33" s="803"/>
      <c r="G33" s="803"/>
      <c r="H33" s="803"/>
      <c r="I33" s="803"/>
      <c r="J33" s="803"/>
      <c r="K33" s="803"/>
      <c r="L33" s="803"/>
      <c r="M33" s="803"/>
      <c r="N33" s="803"/>
      <c r="O33" s="804"/>
      <c r="P33" s="647">
        <f>'別紙様式3-2'!Q8-'別紙様式3-2'!T8</f>
        <v>14138555</v>
      </c>
      <c r="Q33" s="648"/>
      <c r="R33" s="648"/>
      <c r="S33" s="648"/>
      <c r="T33" s="648"/>
      <c r="U33" s="649"/>
      <c r="V33" s="444" t="s">
        <v>4</v>
      </c>
      <c r="W33" s="805"/>
      <c r="X33" s="806"/>
      <c r="Y33" s="806"/>
      <c r="Z33" s="806"/>
      <c r="AA33" s="806"/>
      <c r="AB33" s="806"/>
      <c r="AC33" s="807"/>
      <c r="AD33" s="647">
        <f>'別紙様式3-3'!Q8</f>
        <v>8781792</v>
      </c>
      <c r="AE33" s="648"/>
      <c r="AF33" s="648"/>
      <c r="AG33" s="648"/>
      <c r="AH33" s="648"/>
      <c r="AI33" s="649"/>
      <c r="AJ33" s="444" t="s">
        <v>4</v>
      </c>
    </row>
    <row r="34" spans="1:50" ht="22.5" customHeight="1" thickBot="1">
      <c r="A34" s="285"/>
      <c r="B34" s="646"/>
      <c r="C34" s="729" t="s">
        <v>338</v>
      </c>
      <c r="D34" s="730"/>
      <c r="E34" s="730"/>
      <c r="F34" s="730"/>
      <c r="G34" s="730"/>
      <c r="H34" s="730"/>
      <c r="I34" s="730"/>
      <c r="J34" s="730"/>
      <c r="K34" s="730"/>
      <c r="L34" s="730"/>
      <c r="M34" s="730"/>
      <c r="N34" s="730"/>
      <c r="O34" s="731"/>
      <c r="P34" s="595">
        <f>'別紙様式3-2'!R9+'別紙様式3-2'!S9</f>
        <v>7548104</v>
      </c>
      <c r="Q34" s="596"/>
      <c r="R34" s="596"/>
      <c r="S34" s="596"/>
      <c r="T34" s="596"/>
      <c r="U34" s="597"/>
      <c r="V34" s="444" t="s">
        <v>4</v>
      </c>
      <c r="W34" s="595">
        <f>'別紙様式3-2'!Q9</f>
        <v>9194400</v>
      </c>
      <c r="X34" s="596"/>
      <c r="Y34" s="596"/>
      <c r="Z34" s="596"/>
      <c r="AA34" s="596"/>
      <c r="AB34" s="597"/>
      <c r="AC34" s="444" t="s">
        <v>4</v>
      </c>
      <c r="AD34" s="808"/>
      <c r="AE34" s="809"/>
      <c r="AF34" s="809"/>
      <c r="AG34" s="809"/>
      <c r="AH34" s="809"/>
      <c r="AI34" s="809"/>
      <c r="AJ34" s="810"/>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4">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3">
        <v>296642</v>
      </c>
      <c r="O44" s="814"/>
      <c r="P44" s="814"/>
      <c r="Q44" s="815"/>
      <c r="R44" s="119" t="s">
        <v>105</v>
      </c>
      <c r="S44" s="743">
        <f>IF(L44,('別紙様式3-2'!Y8-'別紙様式3-2'!R7-'別紙様式3-2'!R9)/'別紙様式3-2'!AB8,"（対象外）")</f>
        <v>316165.23125000001</v>
      </c>
      <c r="T44" s="744"/>
      <c r="U44" s="744"/>
      <c r="V44" s="744"/>
      <c r="W44" s="120" t="str">
        <f>IF($L44,"円","")</f>
        <v>円</v>
      </c>
      <c r="X44" s="725">
        <f>IF(L44,S44-N44,"（対象外）")</f>
        <v>19523.231250000012</v>
      </c>
      <c r="Y44" s="726"/>
      <c r="Z44" s="726"/>
      <c r="AA44" s="726"/>
      <c r="AB44" s="121" t="str">
        <f t="shared" ref="AB44:AB46" si="0">IF($L44,"円","")</f>
        <v>円</v>
      </c>
      <c r="AC44" s="727">
        <f>IF(AND(L44,L45),X44/X45,IF(AND(L44,L46),X44/X46,"-"))</f>
        <v>1.5721694468633622</v>
      </c>
      <c r="AD44" s="727"/>
      <c r="AE44" s="728"/>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0">
        <v>279600</v>
      </c>
      <c r="O45" s="801"/>
      <c r="P45" s="801"/>
      <c r="Q45" s="802"/>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6">
        <f>IF(AND(L45,OR(L44,L46)),1,"-")</f>
        <v>1</v>
      </c>
      <c r="AD45" s="796"/>
      <c r="AE45" s="797"/>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1">
        <f>IF(L46,S46-N46,"（対象外）")</f>
        <v>5724.3220053835539</v>
      </c>
      <c r="Y46" s="812"/>
      <c r="Z46" s="812"/>
      <c r="AA46" s="812"/>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798">
        <f>'別紙様式3-2'!AE8</f>
        <v>5</v>
      </c>
      <c r="AG50" s="799"/>
      <c r="AH50" s="799"/>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3" t="s">
        <v>122</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2"/>
      <c r="AL55" s="42"/>
      <c r="AM55" s="42"/>
      <c r="AN55" s="42"/>
      <c r="AU55" s="34"/>
    </row>
    <row r="56" spans="1:61" s="33" customFormat="1" ht="15" customHeight="1">
      <c r="A56" s="90"/>
      <c r="B56" s="136"/>
      <c r="C56" s="137" t="b">
        <v>0</v>
      </c>
      <c r="D56" s="138" t="s">
        <v>33</v>
      </c>
      <c r="E56" s="139"/>
      <c r="F56" s="139"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19" t="s">
        <v>141</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19" t="s">
        <v>145</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907" t="s">
        <v>383</v>
      </c>
      <c r="B100" s="908"/>
      <c r="C100" s="908"/>
      <c r="D100" s="908"/>
      <c r="E100" s="908"/>
      <c r="F100" s="908"/>
      <c r="G100" s="908"/>
      <c r="H100" s="908"/>
      <c r="I100" s="908"/>
      <c r="J100" s="908"/>
      <c r="K100" s="908"/>
      <c r="L100" s="908"/>
      <c r="M100" s="908"/>
      <c r="N100" s="908"/>
      <c r="O100" s="908"/>
      <c r="P100" s="908"/>
      <c r="Q100" s="908"/>
      <c r="R100" s="908"/>
      <c r="S100" s="908"/>
      <c r="T100" s="908"/>
      <c r="U100" s="908"/>
      <c r="V100" s="908"/>
      <c r="W100" s="908"/>
      <c r="X100" s="908"/>
      <c r="Y100" s="908"/>
      <c r="Z100" s="908"/>
      <c r="AA100" s="908"/>
      <c r="AB100" s="908"/>
      <c r="AC100" s="908"/>
      <c r="AD100" s="908"/>
      <c r="AE100" s="908"/>
      <c r="AF100" s="908"/>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8" orientation="portrait" verticalDpi="0"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4" zoomScale="80" zoomScaleNormal="120" zoomScaleSheetLayoutView="80" workbookViewId="0">
      <selection activeCell="U18" sqref="U18"/>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59"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16" t="s">
        <v>47</v>
      </c>
      <c r="B3" s="816"/>
      <c r="C3" s="817"/>
      <c r="D3" s="818" t="str">
        <f>IF(基本情報入力シート!M16="","",基本情報入力シート!M16)</f>
        <v>○○ケアサービス</v>
      </c>
      <c r="E3" s="819"/>
      <c r="F3" s="819"/>
      <c r="G3" s="819"/>
      <c r="H3" s="819"/>
      <c r="I3" s="819"/>
      <c r="J3" s="819"/>
      <c r="K3" s="819"/>
      <c r="L3" s="819"/>
      <c r="M3" s="819"/>
      <c r="N3" s="819"/>
      <c r="O3" s="819"/>
      <c r="P3" s="82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1"/>
      <c r="C5" s="832"/>
      <c r="D5" s="832"/>
      <c r="E5" s="832"/>
      <c r="F5" s="832"/>
      <c r="G5" s="832"/>
      <c r="H5" s="832"/>
      <c r="I5" s="832"/>
      <c r="J5" s="832"/>
      <c r="K5" s="832"/>
      <c r="L5" s="832"/>
      <c r="M5" s="832"/>
      <c r="N5" s="832"/>
      <c r="O5" s="832"/>
      <c r="P5" s="833"/>
      <c r="Q5" s="821" t="s">
        <v>116</v>
      </c>
      <c r="R5" s="823" t="s">
        <v>83</v>
      </c>
      <c r="S5" s="823"/>
      <c r="T5" s="824"/>
      <c r="U5" s="247"/>
      <c r="V5" s="837"/>
      <c r="W5" s="838"/>
      <c r="X5" s="888" t="s">
        <v>117</v>
      </c>
      <c r="Y5" s="886" t="s">
        <v>83</v>
      </c>
      <c r="Z5" s="887"/>
      <c r="AA5" s="887"/>
      <c r="AB5" s="889" t="s">
        <v>81</v>
      </c>
      <c r="AC5" s="890"/>
      <c r="AD5" s="886"/>
      <c r="AE5" s="882" t="s">
        <v>112</v>
      </c>
      <c r="AF5" s="405"/>
      <c r="AG5" s="174"/>
      <c r="AH5" s="174"/>
      <c r="AI5" s="169"/>
      <c r="AJ5" s="169"/>
    </row>
    <row r="6" spans="1:38" ht="48" customHeight="1">
      <c r="A6" s="169"/>
      <c r="B6" s="834"/>
      <c r="C6" s="835"/>
      <c r="D6" s="835"/>
      <c r="E6" s="835"/>
      <c r="F6" s="835"/>
      <c r="G6" s="835"/>
      <c r="H6" s="835"/>
      <c r="I6" s="835"/>
      <c r="J6" s="835"/>
      <c r="K6" s="835"/>
      <c r="L6" s="835"/>
      <c r="M6" s="835"/>
      <c r="N6" s="835"/>
      <c r="O6" s="835"/>
      <c r="P6" s="836"/>
      <c r="Q6" s="822"/>
      <c r="R6" s="246" t="s">
        <v>78</v>
      </c>
      <c r="S6" s="246" t="s">
        <v>79</v>
      </c>
      <c r="T6" s="242" t="s">
        <v>80</v>
      </c>
      <c r="U6" s="248"/>
      <c r="V6" s="839"/>
      <c r="W6" s="840"/>
      <c r="X6" s="852"/>
      <c r="Y6" s="406" t="s">
        <v>78</v>
      </c>
      <c r="Z6" s="406" t="s">
        <v>79</v>
      </c>
      <c r="AA6" s="406" t="s">
        <v>350</v>
      </c>
      <c r="AB6" s="406" t="s">
        <v>78</v>
      </c>
      <c r="AC6" s="406" t="s">
        <v>79</v>
      </c>
      <c r="AD6" s="406" t="s">
        <v>80</v>
      </c>
      <c r="AE6" s="883"/>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29" t="s">
        <v>171</v>
      </c>
      <c r="W7" s="830"/>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1" t="s">
        <v>172</v>
      </c>
      <c r="W8" s="842"/>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4" t="s">
        <v>331</v>
      </c>
      <c r="C9" s="885"/>
      <c r="D9" s="885"/>
      <c r="E9" s="885"/>
      <c r="F9" s="885"/>
      <c r="G9" s="885"/>
      <c r="H9" s="885"/>
      <c r="I9" s="885"/>
      <c r="J9" s="885"/>
      <c r="K9" s="885"/>
      <c r="L9" s="885"/>
      <c r="M9" s="885"/>
      <c r="N9" s="885"/>
      <c r="O9" s="885"/>
      <c r="P9" s="885"/>
      <c r="Q9" s="237">
        <f>SUM(R9,S9,T9)</f>
        <v>9194400</v>
      </c>
      <c r="R9" s="237">
        <f>AJ18</f>
        <v>2525624</v>
      </c>
      <c r="S9" s="237">
        <f>AK18</f>
        <v>5022480</v>
      </c>
      <c r="T9" s="236">
        <f>AL18</f>
        <v>1646296</v>
      </c>
      <c r="U9" s="228"/>
      <c r="V9" s="851"/>
      <c r="W9" s="851"/>
      <c r="X9" s="851"/>
      <c r="Y9" s="851"/>
      <c r="Z9" s="851"/>
      <c r="AA9" s="851"/>
      <c r="AB9" s="851"/>
      <c r="AC9" s="851"/>
      <c r="AD9" s="851"/>
      <c r="AE9" s="851"/>
      <c r="AF9" s="851"/>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1" t="s">
        <v>393</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2"/>
      <c r="B13" s="862" t="s">
        <v>7</v>
      </c>
      <c r="C13" s="863"/>
      <c r="D13" s="863"/>
      <c r="E13" s="863"/>
      <c r="F13" s="863"/>
      <c r="G13" s="863"/>
      <c r="H13" s="863"/>
      <c r="I13" s="863"/>
      <c r="J13" s="863"/>
      <c r="K13" s="845"/>
      <c r="L13" s="182"/>
      <c r="M13" s="843" t="s">
        <v>73</v>
      </c>
      <c r="N13" s="183"/>
      <c r="O13" s="184"/>
      <c r="P13" s="845" t="s">
        <v>74</v>
      </c>
      <c r="Q13" s="847" t="s">
        <v>8</v>
      </c>
      <c r="R13" s="185" t="s">
        <v>173</v>
      </c>
      <c r="S13" s="186"/>
      <c r="T13" s="186"/>
      <c r="U13" s="186"/>
      <c r="V13" s="187"/>
      <c r="W13" s="178" t="s">
        <v>174</v>
      </c>
      <c r="X13" s="188"/>
      <c r="Y13" s="188"/>
      <c r="Z13" s="188"/>
      <c r="AA13" s="188"/>
      <c r="AB13" s="188"/>
      <c r="AC13" s="188"/>
      <c r="AD13" s="188"/>
      <c r="AE13" s="188"/>
      <c r="AF13" s="188"/>
      <c r="AG13" s="188"/>
      <c r="AH13" s="189"/>
      <c r="AI13" s="859" t="s">
        <v>329</v>
      </c>
      <c r="AJ13" s="860"/>
      <c r="AK13" s="860"/>
      <c r="AL13" s="861"/>
    </row>
    <row r="14" spans="1:38" ht="13.5" customHeight="1">
      <c r="A14" s="853"/>
      <c r="B14" s="864"/>
      <c r="C14" s="865"/>
      <c r="D14" s="865"/>
      <c r="E14" s="865"/>
      <c r="F14" s="865"/>
      <c r="G14" s="865"/>
      <c r="H14" s="865"/>
      <c r="I14" s="865"/>
      <c r="J14" s="865"/>
      <c r="K14" s="846"/>
      <c r="L14" s="190"/>
      <c r="M14" s="844"/>
      <c r="N14" s="849" t="s">
        <v>86</v>
      </c>
      <c r="O14" s="850"/>
      <c r="P14" s="846"/>
      <c r="Q14" s="848"/>
      <c r="R14" s="825" t="s">
        <v>353</v>
      </c>
      <c r="S14" s="843" t="s">
        <v>116</v>
      </c>
      <c r="T14" s="224"/>
      <c r="U14" s="225"/>
      <c r="V14" s="825" t="s">
        <v>117</v>
      </c>
      <c r="W14" s="880" t="s">
        <v>354</v>
      </c>
      <c r="X14" s="843" t="s">
        <v>116</v>
      </c>
      <c r="Y14" s="191"/>
      <c r="Z14" s="191"/>
      <c r="AA14" s="192"/>
      <c r="AB14" s="827" t="s">
        <v>176</v>
      </c>
      <c r="AC14" s="871"/>
      <c r="AD14" s="854"/>
      <c r="AE14" s="827" t="s">
        <v>114</v>
      </c>
      <c r="AF14" s="871"/>
      <c r="AG14" s="854"/>
      <c r="AH14" s="869" t="s">
        <v>111</v>
      </c>
      <c r="AI14" s="827" t="s">
        <v>330</v>
      </c>
      <c r="AJ14" s="191"/>
      <c r="AK14" s="191"/>
      <c r="AL14" s="192"/>
    </row>
    <row r="15" spans="1:38" ht="13.5" customHeight="1">
      <c r="A15" s="853"/>
      <c r="B15" s="864"/>
      <c r="C15" s="865"/>
      <c r="D15" s="865"/>
      <c r="E15" s="865"/>
      <c r="F15" s="865"/>
      <c r="G15" s="865"/>
      <c r="H15" s="865"/>
      <c r="I15" s="865"/>
      <c r="J15" s="865"/>
      <c r="K15" s="846"/>
      <c r="L15" s="190"/>
      <c r="M15" s="844"/>
      <c r="N15" s="193"/>
      <c r="O15" s="226"/>
      <c r="P15" s="846"/>
      <c r="Q15" s="848"/>
      <c r="R15" s="826"/>
      <c r="S15" s="826"/>
      <c r="T15" s="875" t="s">
        <v>89</v>
      </c>
      <c r="U15" s="876"/>
      <c r="V15" s="826"/>
      <c r="W15" s="881"/>
      <c r="X15" s="844"/>
      <c r="Y15" s="877" t="s">
        <v>82</v>
      </c>
      <c r="Z15" s="878"/>
      <c r="AA15" s="879"/>
      <c r="AB15" s="872"/>
      <c r="AC15" s="873"/>
      <c r="AD15" s="874"/>
      <c r="AE15" s="872"/>
      <c r="AF15" s="873"/>
      <c r="AG15" s="874"/>
      <c r="AH15" s="870"/>
      <c r="AI15" s="828"/>
      <c r="AJ15" s="856" t="s">
        <v>82</v>
      </c>
      <c r="AK15" s="857"/>
      <c r="AL15" s="858"/>
    </row>
    <row r="16" spans="1:38" ht="18.75" customHeight="1">
      <c r="A16" s="853"/>
      <c r="B16" s="864"/>
      <c r="C16" s="865"/>
      <c r="D16" s="865"/>
      <c r="E16" s="865"/>
      <c r="F16" s="865"/>
      <c r="G16" s="865"/>
      <c r="H16" s="865"/>
      <c r="I16" s="865"/>
      <c r="J16" s="865"/>
      <c r="K16" s="846"/>
      <c r="L16" s="190"/>
      <c r="M16" s="844"/>
      <c r="N16" s="408" t="s">
        <v>87</v>
      </c>
      <c r="O16" s="227" t="s">
        <v>88</v>
      </c>
      <c r="P16" s="846"/>
      <c r="Q16" s="848"/>
      <c r="R16" s="826"/>
      <c r="S16" s="826"/>
      <c r="T16" s="827" t="s">
        <v>351</v>
      </c>
      <c r="U16" s="852" t="s">
        <v>352</v>
      </c>
      <c r="V16" s="826"/>
      <c r="W16" s="881"/>
      <c r="X16" s="826"/>
      <c r="Y16" s="827" t="s">
        <v>351</v>
      </c>
      <c r="Z16" s="852" t="s">
        <v>352</v>
      </c>
      <c r="AA16" s="854" t="s">
        <v>350</v>
      </c>
      <c r="AB16" s="827" t="s">
        <v>351</v>
      </c>
      <c r="AC16" s="852" t="s">
        <v>352</v>
      </c>
      <c r="AD16" s="854" t="s">
        <v>350</v>
      </c>
      <c r="AE16" s="827" t="s">
        <v>351</v>
      </c>
      <c r="AF16" s="852" t="s">
        <v>352</v>
      </c>
      <c r="AG16" s="854" t="s">
        <v>350</v>
      </c>
      <c r="AH16" s="870"/>
      <c r="AI16" s="853"/>
      <c r="AJ16" s="827" t="s">
        <v>351</v>
      </c>
      <c r="AK16" s="852" t="s">
        <v>352</v>
      </c>
      <c r="AL16" s="854" t="s">
        <v>350</v>
      </c>
    </row>
    <row r="17" spans="1:38" ht="33.75" customHeight="1" thickBot="1">
      <c r="A17" s="223"/>
      <c r="B17" s="864"/>
      <c r="C17" s="865"/>
      <c r="D17" s="865"/>
      <c r="E17" s="865"/>
      <c r="F17" s="865"/>
      <c r="G17" s="865"/>
      <c r="H17" s="865"/>
      <c r="I17" s="865"/>
      <c r="J17" s="865"/>
      <c r="K17" s="846"/>
      <c r="L17" s="195"/>
      <c r="M17" s="844"/>
      <c r="N17" s="194"/>
      <c r="O17" s="227"/>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0"/>
      <c r="B18" s="866" t="s">
        <v>397</v>
      </c>
      <c r="C18" s="867"/>
      <c r="D18" s="867"/>
      <c r="E18" s="867"/>
      <c r="F18" s="867"/>
      <c r="G18" s="867"/>
      <c r="H18" s="867"/>
      <c r="I18" s="867"/>
      <c r="J18" s="867"/>
      <c r="K18" s="867"/>
      <c r="L18" s="867"/>
      <c r="M18" s="867"/>
      <c r="N18" s="867"/>
      <c r="O18" s="867"/>
      <c r="P18" s="867"/>
      <c r="Q18" s="868"/>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0"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6" t="s">
        <v>47</v>
      </c>
      <c r="B3" s="816"/>
      <c r="C3" s="817"/>
      <c r="D3" s="818" t="str">
        <f>IF(基本情報入力シート!M16="","",基本情報入力シート!M16)</f>
        <v>○○ケアサービス</v>
      </c>
      <c r="E3" s="819"/>
      <c r="F3" s="819"/>
      <c r="G3" s="819"/>
      <c r="H3" s="819"/>
      <c r="I3" s="819"/>
      <c r="J3" s="819"/>
      <c r="K3" s="819"/>
      <c r="L3" s="819"/>
      <c r="M3" s="819"/>
      <c r="N3" s="819"/>
      <c r="O3" s="819"/>
      <c r="P3" s="820"/>
      <c r="Q3" s="169"/>
      <c r="R3" s="456" t="s">
        <v>348</v>
      </c>
      <c r="S3" s="892" t="s">
        <v>402</v>
      </c>
      <c r="T3" s="892"/>
      <c r="U3" s="892"/>
      <c r="V3" s="892"/>
      <c r="W3" s="892"/>
      <c r="X3" s="892"/>
      <c r="Y3" s="892"/>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2"/>
      <c r="T4" s="892"/>
      <c r="U4" s="892"/>
      <c r="V4" s="892"/>
      <c r="W4" s="892"/>
      <c r="X4" s="892"/>
      <c r="Y4" s="892"/>
      <c r="Z4" s="169"/>
      <c r="AA4" s="173"/>
    </row>
    <row r="5" spans="1:28" ht="15" customHeight="1">
      <c r="A5" s="169"/>
      <c r="B5" s="831"/>
      <c r="C5" s="832"/>
      <c r="D5" s="832"/>
      <c r="E5" s="832"/>
      <c r="F5" s="832"/>
      <c r="G5" s="832"/>
      <c r="H5" s="832"/>
      <c r="I5" s="832"/>
      <c r="J5" s="832"/>
      <c r="K5" s="832"/>
      <c r="L5" s="832"/>
      <c r="M5" s="832"/>
      <c r="N5" s="832"/>
      <c r="O5" s="832"/>
      <c r="P5" s="833"/>
      <c r="Q5" s="379" t="s">
        <v>333</v>
      </c>
      <c r="R5" s="169"/>
      <c r="S5" s="892"/>
      <c r="T5" s="892"/>
      <c r="U5" s="892"/>
      <c r="V5" s="892"/>
      <c r="W5" s="892"/>
      <c r="X5" s="892"/>
      <c r="Y5" s="892"/>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2"/>
      <c r="T6" s="892"/>
      <c r="U6" s="892"/>
      <c r="V6" s="892"/>
      <c r="W6" s="892"/>
      <c r="X6" s="892"/>
      <c r="Y6" s="892"/>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2"/>
      <c r="T7" s="892"/>
      <c r="U7" s="892"/>
      <c r="V7" s="892"/>
      <c r="W7" s="892"/>
      <c r="X7" s="892"/>
      <c r="Y7" s="892"/>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2"/>
      <c r="T8" s="892"/>
      <c r="U8" s="892"/>
      <c r="V8" s="892"/>
      <c r="W8" s="892"/>
      <c r="X8" s="892"/>
      <c r="Y8" s="892"/>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2"/>
      <c r="T9" s="892"/>
      <c r="U9" s="892"/>
      <c r="V9" s="892"/>
      <c r="W9" s="892"/>
      <c r="X9" s="892"/>
      <c r="Y9" s="892"/>
      <c r="Z9" s="355"/>
      <c r="AA9" s="355"/>
    </row>
    <row r="10" spans="1:28" ht="8.25" customHeight="1">
      <c r="A10" s="169"/>
      <c r="B10" s="906"/>
      <c r="C10" s="906"/>
      <c r="D10" s="906"/>
      <c r="E10" s="906"/>
      <c r="F10" s="906"/>
      <c r="G10" s="906"/>
      <c r="H10" s="906"/>
      <c r="I10" s="906"/>
      <c r="J10" s="906"/>
      <c r="K10" s="906"/>
      <c r="L10" s="906"/>
      <c r="M10" s="906"/>
      <c r="N10" s="906"/>
      <c r="O10" s="906"/>
      <c r="P10" s="906"/>
      <c r="Q10" s="361"/>
      <c r="R10" s="228"/>
      <c r="S10" s="228"/>
      <c r="T10" s="228"/>
      <c r="U10" s="228"/>
      <c r="V10" s="228"/>
      <c r="W10" s="228"/>
      <c r="X10" s="228"/>
      <c r="Y10" s="228"/>
      <c r="Z10" s="228"/>
      <c r="AA10" s="228"/>
    </row>
    <row r="11" spans="1:28" ht="13.5" customHeight="1">
      <c r="A11" s="852"/>
      <c r="B11" s="862" t="s">
        <v>7</v>
      </c>
      <c r="C11" s="863"/>
      <c r="D11" s="863"/>
      <c r="E11" s="863"/>
      <c r="F11" s="863"/>
      <c r="G11" s="863"/>
      <c r="H11" s="863"/>
      <c r="I11" s="863"/>
      <c r="J11" s="863"/>
      <c r="K11" s="845"/>
      <c r="L11" s="182"/>
      <c r="M11" s="843" t="s">
        <v>73</v>
      </c>
      <c r="N11" s="183"/>
      <c r="O11" s="184"/>
      <c r="P11" s="845" t="s">
        <v>74</v>
      </c>
      <c r="Q11" s="893" t="s">
        <v>8</v>
      </c>
      <c r="R11" s="900" t="s">
        <v>399</v>
      </c>
      <c r="S11" s="364" t="s">
        <v>173</v>
      </c>
      <c r="T11" s="367" t="s">
        <v>174</v>
      </c>
      <c r="U11" s="897" t="s">
        <v>305</v>
      </c>
      <c r="V11" s="898"/>
      <c r="W11" s="898"/>
      <c r="X11" s="898"/>
      <c r="Y11" s="899"/>
      <c r="Z11" s="169"/>
      <c r="AA11" s="169"/>
    </row>
    <row r="12" spans="1:28" ht="13.5" customHeight="1">
      <c r="A12" s="853"/>
      <c r="B12" s="864"/>
      <c r="C12" s="865"/>
      <c r="D12" s="865"/>
      <c r="E12" s="865"/>
      <c r="F12" s="865"/>
      <c r="G12" s="865"/>
      <c r="H12" s="865"/>
      <c r="I12" s="865"/>
      <c r="J12" s="865"/>
      <c r="K12" s="846"/>
      <c r="L12" s="190"/>
      <c r="M12" s="844"/>
      <c r="N12" s="849" t="s">
        <v>86</v>
      </c>
      <c r="O12" s="850"/>
      <c r="P12" s="846"/>
      <c r="Q12" s="894"/>
      <c r="R12" s="901"/>
      <c r="S12" s="843" t="s">
        <v>400</v>
      </c>
      <c r="T12" s="843" t="s">
        <v>401</v>
      </c>
      <c r="U12" s="895" t="s">
        <v>332</v>
      </c>
      <c r="V12" s="902" t="s">
        <v>356</v>
      </c>
      <c r="W12" s="354"/>
      <c r="X12" s="902" t="s">
        <v>394</v>
      </c>
      <c r="Y12" s="380"/>
    </row>
    <row r="13" spans="1:28" ht="13.5" customHeight="1">
      <c r="A13" s="853"/>
      <c r="B13" s="864"/>
      <c r="C13" s="865"/>
      <c r="D13" s="865"/>
      <c r="E13" s="865"/>
      <c r="F13" s="865"/>
      <c r="G13" s="865"/>
      <c r="H13" s="865"/>
      <c r="I13" s="865"/>
      <c r="J13" s="865"/>
      <c r="K13" s="846"/>
      <c r="L13" s="190"/>
      <c r="M13" s="844"/>
      <c r="N13" s="193"/>
      <c r="O13" s="352"/>
      <c r="P13" s="846"/>
      <c r="Q13" s="894"/>
      <c r="R13" s="901"/>
      <c r="S13" s="826"/>
      <c r="T13" s="844"/>
      <c r="U13" s="896"/>
      <c r="V13" s="903"/>
      <c r="W13" s="904" t="s">
        <v>357</v>
      </c>
      <c r="X13" s="903"/>
      <c r="Y13" s="904" t="s">
        <v>358</v>
      </c>
    </row>
    <row r="14" spans="1:28" ht="21.75" customHeight="1">
      <c r="A14" s="853"/>
      <c r="B14" s="864"/>
      <c r="C14" s="865"/>
      <c r="D14" s="865"/>
      <c r="E14" s="865"/>
      <c r="F14" s="865"/>
      <c r="G14" s="865"/>
      <c r="H14" s="865"/>
      <c r="I14" s="865"/>
      <c r="J14" s="865"/>
      <c r="K14" s="846"/>
      <c r="L14" s="190"/>
      <c r="M14" s="844"/>
      <c r="N14" s="399" t="s">
        <v>87</v>
      </c>
      <c r="O14" s="353" t="s">
        <v>88</v>
      </c>
      <c r="P14" s="846"/>
      <c r="Q14" s="894"/>
      <c r="R14" s="901"/>
      <c r="S14" s="826"/>
      <c r="T14" s="826"/>
      <c r="U14" s="896"/>
      <c r="V14" s="903"/>
      <c r="W14" s="905"/>
      <c r="X14" s="903"/>
      <c r="Y14" s="905"/>
    </row>
    <row r="15" spans="1:28" ht="28.5" customHeight="1" thickBot="1">
      <c r="A15" s="351"/>
      <c r="B15" s="864"/>
      <c r="C15" s="865"/>
      <c r="D15" s="865"/>
      <c r="E15" s="865"/>
      <c r="F15" s="865"/>
      <c r="G15" s="865"/>
      <c r="H15" s="865"/>
      <c r="I15" s="865"/>
      <c r="J15" s="865"/>
      <c r="K15" s="846"/>
      <c r="L15" s="195"/>
      <c r="M15" s="844"/>
      <c r="N15" s="194"/>
      <c r="O15" s="353"/>
      <c r="P15" s="846"/>
      <c r="Q15" s="894"/>
      <c r="R15" s="901"/>
      <c r="S15" s="826"/>
      <c r="T15" s="826"/>
      <c r="U15" s="896"/>
      <c r="V15" s="903"/>
      <c r="W15" s="905"/>
      <c r="X15" s="903"/>
      <c r="Y15" s="905"/>
    </row>
    <row r="16" spans="1:28" ht="26.25" customHeight="1" thickTop="1" thickBot="1">
      <c r="A16" s="480"/>
      <c r="B16" s="866" t="s">
        <v>397</v>
      </c>
      <c r="C16" s="867"/>
      <c r="D16" s="867"/>
      <c r="E16" s="867"/>
      <c r="F16" s="867"/>
      <c r="G16" s="867"/>
      <c r="H16" s="867"/>
      <c r="I16" s="867"/>
      <c r="J16" s="867"/>
      <c r="K16" s="867"/>
      <c r="L16" s="867"/>
      <c r="M16" s="867"/>
      <c r="N16" s="867"/>
      <c r="O16" s="867"/>
      <c r="P16" s="867"/>
      <c r="Q16" s="868"/>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5"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樫村　僚祐</dc:creator>
  <cp:lastModifiedBy>樫村　僚祐</cp:lastModifiedBy>
  <cp:lastPrinted>2023-03-17T04:16:28Z</cp:lastPrinted>
  <dcterms:created xsi:type="dcterms:W3CDTF">2023-03-03T03:13:58Z</dcterms:created>
  <dcterms:modified xsi:type="dcterms:W3CDTF">2023-05-19T01:43:52Z</dcterms:modified>
</cp:coreProperties>
</file>